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LT_DATA\Accounts\USF\FDF Tracking HwaJi\HWAJI\"/>
    </mc:Choice>
  </mc:AlternateContent>
  <bookViews>
    <workbookView xWindow="0" yWindow="0" windowWidth="20496" windowHeight="7620"/>
  </bookViews>
  <sheets>
    <sheet name="Time Sheet Elias" sheetId="1" r:id="rId1"/>
  </sheets>
  <externalReferences>
    <externalReference r:id="rId2"/>
  </externalReferences>
  <definedNames>
    <definedName name="Benefit">'Time Sheet Elias'!$W$7</definedName>
    <definedName name="EQ">'[1]Funding Simulation Example'!$F$7:$F$9</definedName>
    <definedName name="RA">'[1]Funding Simulation Example'!$E$7:$E$9</definedName>
    <definedName name="Travel">'[1]Funding Simulation Example'!$D$7:$D$9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J6" i="1" l="1"/>
  <c r="K6" i="1" s="1"/>
  <c r="H6" i="1"/>
  <c r="G6" i="1"/>
  <c r="E4" i="1" s="1"/>
  <c r="F4" i="1" s="1"/>
  <c r="D6" i="1"/>
  <c r="E3" i="1" l="1"/>
  <c r="F3" i="1"/>
</calcChain>
</file>

<file path=xl/sharedStrings.xml><?xml version="1.0" encoding="utf-8"?>
<sst xmlns="http://schemas.openxmlformats.org/spreadsheetml/2006/main" count="47" uniqueCount="35">
  <si>
    <t>Project Name</t>
  </si>
  <si>
    <t>Total</t>
  </si>
  <si>
    <t>Used</t>
  </si>
  <si>
    <t>Remaining</t>
  </si>
  <si>
    <t>TOTAL AWARD (S18)</t>
  </si>
  <si>
    <t>Total RA HRS</t>
  </si>
  <si>
    <t>Pay Period</t>
  </si>
  <si>
    <t>Name</t>
  </si>
  <si>
    <t>Date</t>
  </si>
  <si>
    <t>Day</t>
  </si>
  <si>
    <t>Start Time</t>
  </si>
  <si>
    <t>End Time</t>
  </si>
  <si>
    <t>Hours</t>
  </si>
  <si>
    <t>Level</t>
  </si>
  <si>
    <t>Rate</t>
  </si>
  <si>
    <t>Amount</t>
  </si>
  <si>
    <t>Remaining Balance</t>
  </si>
  <si>
    <t>Type of Assignment</t>
  </si>
  <si>
    <t>Progress Report</t>
  </si>
  <si>
    <t>Note</t>
  </si>
  <si>
    <t>David</t>
  </si>
  <si>
    <t>RA Table</t>
  </si>
  <si>
    <t>Elias</t>
  </si>
  <si>
    <t>U</t>
  </si>
  <si>
    <t>Alex</t>
  </si>
  <si>
    <t>G</t>
  </si>
  <si>
    <t>Benefit %</t>
  </si>
  <si>
    <t>Time Table</t>
  </si>
  <si>
    <t>Theresa</t>
  </si>
  <si>
    <t>Michelle</t>
  </si>
  <si>
    <t>John</t>
  </si>
  <si>
    <t>Jane</t>
  </si>
  <si>
    <t>Jack</t>
  </si>
  <si>
    <t>Meg</t>
  </si>
  <si>
    <t>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</si>
</sst>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0.00_);[Red]\(0.00\)"/>
    <numFmt numFmtId="165" formatCode="&quot;$&quot;#,##0.00"/>
  </numFmts>
  <fonts count="7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sz val="1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ont="1" applyAlignment="1" applyProtection="1">
      <alignment horizontal="center"/>
    </xf>
    <xf numFmtId="165" fontId="0" fillId="0" borderId="0" xfId="0" applyNumberFormat="1" applyFont="1" applyAlignment="1" applyProtection="1">
      <alignment horizontal="center"/>
    </xf>
    <xf numFmtId="8" fontId="0" fillId="0" borderId="0" xfId="0" applyNumberFormat="1" applyFont="1" applyAlignment="1" applyProtection="1">
      <alignment horizontal="center"/>
    </xf>
    <xf numFmtId="0" fontId="0" fillId="0" borderId="0" xfId="0" applyNumberFormat="1" applyFont="1" applyAlignment="1" applyProtection="1">
      <alignment horizontal="center"/>
    </xf>
    <xf numFmtId="0" fontId="2" fillId="0" borderId="1" xfId="0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/>
    <xf numFmtId="0" fontId="0" fillId="0" borderId="0" xfId="0" applyFont="1" applyAlignment="1" applyProtection="1"/>
    <xf numFmtId="0" fontId="3" fillId="0" borderId="4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0" fillId="0" borderId="4" xfId="0" applyFont="1" applyBorder="1" applyAlignment="1" applyProtection="1"/>
    <xf numFmtId="0" fontId="3" fillId="0" borderId="5" xfId="0" applyFont="1" applyBorder="1" applyAlignment="1" applyProtection="1">
      <alignment horizontal="center" wrapText="1"/>
    </xf>
    <xf numFmtId="8" fontId="3" fillId="0" borderId="4" xfId="0" applyNumberFormat="1" applyFont="1" applyBorder="1" applyAlignment="1" applyProtection="1">
      <alignment horizontal="center"/>
    </xf>
    <xf numFmtId="8" fontId="3" fillId="0" borderId="4" xfId="0" applyNumberFormat="1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8" fontId="3" fillId="0" borderId="6" xfId="0" applyNumberFormat="1" applyFont="1" applyBorder="1" applyAlignment="1" applyProtection="1">
      <alignment horizontal="center"/>
    </xf>
    <xf numFmtId="40" fontId="3" fillId="0" borderId="7" xfId="0" applyNumberFormat="1" applyFont="1" applyBorder="1" applyAlignment="1" applyProtection="1">
      <alignment horizontal="center" wrapText="1"/>
    </xf>
    <xf numFmtId="40" fontId="3" fillId="0" borderId="4" xfId="0" applyNumberFormat="1" applyFont="1" applyBorder="1" applyAlignment="1" applyProtection="1">
      <alignment horizontal="center" wrapText="1"/>
    </xf>
    <xf numFmtId="0" fontId="2" fillId="0" borderId="0" xfId="0" applyFont="1" applyFill="1" applyAlignment="1" applyProtection="1"/>
    <xf numFmtId="0" fontId="3" fillId="2" borderId="4" xfId="0" applyFont="1" applyFill="1" applyBorder="1" applyAlignment="1" applyProtection="1">
      <alignment horizontal="center"/>
    </xf>
    <xf numFmtId="164" fontId="3" fillId="2" borderId="4" xfId="0" applyNumberFormat="1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0" borderId="4" xfId="0" applyFont="1" applyBorder="1" applyAlignment="1" applyProtection="1"/>
    <xf numFmtId="0" fontId="1" fillId="0" borderId="0" xfId="0" applyFont="1" applyAlignment="1" applyProtection="1">
      <alignment horizontal="center"/>
    </xf>
    <xf numFmtId="14" fontId="0" fillId="0" borderId="0" xfId="0" applyNumberFormat="1" applyFont="1" applyAlignment="1" applyProtection="1">
      <alignment horizontal="center"/>
    </xf>
    <xf numFmtId="18" fontId="0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  <xf numFmtId="0" fontId="2" fillId="4" borderId="8" xfId="0" applyFont="1" applyFill="1" applyBorder="1" applyAlignment="1" applyProtection="1">
      <alignment horizontal="center"/>
    </xf>
    <xf numFmtId="9" fontId="2" fillId="4" borderId="8" xfId="1" applyFont="1" applyFill="1" applyBorder="1" applyAlignment="1" applyProtection="1">
      <alignment horizontal="center"/>
    </xf>
    <xf numFmtId="14" fontId="6" fillId="0" borderId="0" xfId="0" applyNumberFormat="1" applyFont="1" applyAlignment="1" applyProtection="1">
      <alignment horizontal="center"/>
    </xf>
    <xf numFmtId="18" fontId="6" fillId="0" borderId="0" xfId="0" applyNumberFormat="1" applyFont="1" applyAlignment="1" applyProtection="1">
      <alignment horizontal="center"/>
    </xf>
    <xf numFmtId="0" fontId="1" fillId="0" borderId="0" xfId="0" applyFont="1" applyAlignment="1" applyProtection="1"/>
    <xf numFmtId="18" fontId="0" fillId="0" borderId="0" xfId="0" applyNumberFormat="1" applyFont="1" applyAlignment="1" applyProtection="1"/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65" fontId="6" fillId="0" borderId="0" xfId="0" applyNumberFormat="1" applyFont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0" fillId="0" borderId="0" xfId="0" applyFont="1" applyBorder="1" applyAlignment="1" applyProtection="1"/>
    <xf numFmtId="0" fontId="0" fillId="0" borderId="3" xfId="0" applyFont="1" applyBorder="1" applyAlignment="1" applyProtection="1"/>
    <xf numFmtId="0" fontId="1" fillId="3" borderId="0" xfId="0" applyFont="1" applyFill="1" applyAlignment="1" applyProtection="1">
      <alignment horizontal="center"/>
    </xf>
    <xf numFmtId="0" fontId="0" fillId="3" borderId="0" xfId="0" applyFont="1" applyFill="1" applyAlignment="1" applyProtection="1">
      <alignment horizontal="center"/>
    </xf>
  </cellXfs>
  <cellStyles count="2">
    <cellStyle name="Normal" xfId="0" builtinId="0"/>
    <cellStyle name="Percent" xfId="1" builtinId="5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23" formatCode="h:mm\ AM/PM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protection locked="1" hidden="0"/>
    </dxf>
    <dxf>
      <numFmt numFmtId="165" formatCode="&quot;$&quot;#,##0.00"/>
      <alignment horizontal="center" vertical="bottom" textRotation="0" wrapText="0" indent="0" justifyLastLine="0" shrinkToFit="0" readingOrder="0"/>
      <protection locked="1" hidden="0"/>
    </dxf>
    <dxf>
      <numFmt numFmtId="165" formatCode="&quot;$&quot;#,##0.00"/>
      <alignment horizontal="center" vertical="bottom" textRotation="0" wrapText="0" indent="0" justifyLastLine="0" shrinkToFit="0" readingOrder="0"/>
      <protection locked="1" hidden="0"/>
    </dxf>
    <dxf>
      <numFmt numFmtId="165" formatCode="&quot;$&quot;#,##0.00"/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23" formatCode="h:mm\ AM/PM"/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23" formatCode="h:mm\ AM/PM"/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9" formatCode="m/d/yyyy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&quot;$&quot;#,##0.00"/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mples%20for%20RA%20Timesheet%20and%20FDF%20Simulation%20%20-%20Elias%20-blank%20-%20version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e Sheet Example"/>
      <sheetName val="Funding Simulation Example"/>
      <sheetName val="Time Sheet Elias"/>
    </sheetNames>
    <sheetDataSet>
      <sheetData sheetId="0" refreshError="1"/>
      <sheetData sheetId="1">
        <row r="7">
          <cell r="D7">
            <v>127317.02</v>
          </cell>
          <cell r="E7">
            <v>71382.600000000006</v>
          </cell>
          <cell r="F7">
            <v>71382.600000000006</v>
          </cell>
        </row>
        <row r="8">
          <cell r="D8">
            <v>92558.48</v>
          </cell>
          <cell r="E8">
            <v>33485.08</v>
          </cell>
          <cell r="F8">
            <v>33485.08</v>
          </cell>
        </row>
        <row r="9">
          <cell r="D9">
            <v>51907.38</v>
          </cell>
          <cell r="E9">
            <v>30056.400000000001</v>
          </cell>
          <cell r="F9">
            <v>30056.400000000001</v>
          </cell>
        </row>
      </sheetData>
      <sheetData sheetId="2" refreshError="1"/>
    </sheetDataSet>
  </externalBook>
</externalLink>
</file>

<file path=xl/tables/table1.xml><?xml version="1.0" encoding="utf-8"?>
<table xmlns="http://schemas.openxmlformats.org/spreadsheetml/2006/main" id="1" name="Table2" displayName="Table2" ref="Q8:S18" totalsRowShown="0" headerRowDxfId="23" dataDxfId="22">
  <autoFilter ref="Q8:S18"/>
  <tableColumns count="3">
    <tableColumn id="1" name="Name" dataDxfId="21"/>
    <tableColumn id="2" name="Level" dataDxfId="20"/>
    <tableColumn id="3" name="Rate" dataDxfId="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A5:N6" totalsRowShown="0" headerRowDxfId="18" dataDxfId="17">
  <autoFilter ref="A5:N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Pay Period" dataDxfId="16"/>
    <tableColumn id="2" name="Name" dataDxfId="15"/>
    <tableColumn id="3" name="Date" dataDxfId="14">
      <calculatedColumnFormula>C5+1</calculatedColumnFormula>
    </tableColumn>
    <tableColumn id="4" name="Day" dataDxfId="13">
      <calculatedColumnFormula>TEXT(Table4[[#This Row],[Date]],"dddd")</calculatedColumnFormula>
    </tableColumn>
    <tableColumn id="5" name="Start Time" dataDxfId="12"/>
    <tableColumn id="6" name="End Time" dataDxfId="11"/>
    <tableColumn id="7" name="Hours" dataDxfId="10">
      <calculatedColumnFormula>IF(E6&lt;&gt;"",(F6-E6)*24,"")</calculatedColumnFormula>
    </tableColumn>
    <tableColumn id="8" name="Level" dataDxfId="9">
      <calculatedColumnFormula>VLOOKUP(B6,Table2[],2,FALSE)</calculatedColumnFormula>
    </tableColumn>
    <tableColumn id="9" name="Rate" dataDxfId="8">
      <calculatedColumnFormula>VLOOKUP(B6,Table2[],3,FALSE)</calculatedColumnFormula>
    </tableColumn>
    <tableColumn id="10" name="Amount" dataDxfId="7">
      <calculatedColumnFormula>G6*I6*(1+Benefit)</calculatedColumnFormula>
    </tableColumn>
    <tableColumn id="11" name="Remaining Balance" dataDxfId="6">
      <calculatedColumnFormula>$D$3-(SUM(INDEX(Table4[Amount],1):Table4[[#This Row],[Amount]]))</calculatedColumnFormula>
    </tableColumn>
    <tableColumn id="12" name="Type of Assignment" dataDxfId="5"/>
    <tableColumn id="13" name="Progress Report" dataDxfId="4"/>
    <tableColumn id="14" name="Note" dataDxfId="3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Table5" displayName="Table5" ref="V10:V35" totalsRowShown="0" headerRowDxfId="2" dataDxfId="1">
  <autoFilter ref="V10:V35"/>
  <tableColumns count="1">
    <tableColumn id="1" name="Time Tabl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78"/>
  <sheetViews>
    <sheetView tabSelected="1" zoomScale="90" zoomScaleNormal="90" workbookViewId="0">
      <selection activeCell="C3" sqref="C3"/>
    </sheetView>
  </sheetViews>
  <sheetFormatPr defaultColWidth="14.44140625" defaultRowHeight="15.75" customHeight="1" x14ac:dyDescent="0.25"/>
  <cols>
    <col min="1" max="2" width="19.5546875" style="8" customWidth="1"/>
    <col min="3" max="3" width="17.88671875" style="8" customWidth="1"/>
    <col min="4" max="4" width="14.6640625" style="8" bestFit="1" customWidth="1"/>
    <col min="5" max="5" width="23" style="8" customWidth="1"/>
    <col min="6" max="6" width="15.6640625" style="8" bestFit="1" customWidth="1"/>
    <col min="7" max="7" width="14.44140625" style="8"/>
    <col min="8" max="8" width="14.6640625" style="8" bestFit="1" customWidth="1"/>
    <col min="9" max="10" width="14.44140625" style="8"/>
    <col min="11" max="11" width="21" style="8" customWidth="1"/>
    <col min="12" max="12" width="24.6640625" style="8" customWidth="1"/>
    <col min="13" max="13" width="21.109375" style="8" customWidth="1"/>
    <col min="14" max="14" width="18.109375" style="8" customWidth="1"/>
    <col min="15" max="16384" width="14.44140625" style="8"/>
  </cols>
  <sheetData>
    <row r="1" spans="1:23" ht="36" customHeight="1" thickBot="1" x14ac:dyDescent="0.35">
      <c r="A1" s="5"/>
      <c r="B1" s="6"/>
      <c r="C1" s="38" t="s">
        <v>0</v>
      </c>
      <c r="D1" s="39"/>
      <c r="E1" s="39"/>
      <c r="F1" s="39"/>
      <c r="G1" s="39"/>
      <c r="H1" s="39"/>
      <c r="I1" s="39"/>
      <c r="J1" s="40"/>
      <c r="K1" s="40"/>
      <c r="L1" s="40"/>
      <c r="M1" s="40"/>
      <c r="N1" s="40"/>
      <c r="O1" s="7"/>
      <c r="P1" s="7"/>
    </row>
    <row r="2" spans="1:23" ht="36" customHeight="1" thickBot="1" x14ac:dyDescent="0.35">
      <c r="A2" s="6"/>
      <c r="B2" s="6"/>
      <c r="C2" s="9"/>
      <c r="D2" s="10" t="s">
        <v>1</v>
      </c>
      <c r="E2" s="10" t="s">
        <v>2</v>
      </c>
      <c r="F2" s="10" t="s">
        <v>3</v>
      </c>
      <c r="G2" s="11"/>
      <c r="H2" s="11"/>
      <c r="I2" s="10"/>
      <c r="J2" s="10"/>
      <c r="K2" s="10"/>
      <c r="L2" s="10"/>
      <c r="M2" s="10"/>
      <c r="N2" s="10"/>
      <c r="O2" s="7"/>
      <c r="P2" s="7"/>
    </row>
    <row r="3" spans="1:23" ht="63.9" customHeight="1" thickBot="1" x14ac:dyDescent="0.35">
      <c r="A3" s="6"/>
      <c r="B3" s="6"/>
      <c r="C3" s="12" t="s">
        <v>4</v>
      </c>
      <c r="D3" s="13">
        <v>3000</v>
      </c>
      <c r="E3" s="14">
        <f>SUM(Table4[Amount])</f>
        <v>52.382400000000146</v>
      </c>
      <c r="F3" s="13">
        <f>$D$3-SUM(Table4[Amount])</f>
        <v>2947.6176</v>
      </c>
      <c r="G3" s="15"/>
      <c r="H3" s="16"/>
      <c r="I3" s="17"/>
      <c r="J3" s="17"/>
      <c r="K3" s="17"/>
      <c r="L3" s="17"/>
      <c r="M3" s="17"/>
      <c r="N3" s="18"/>
      <c r="O3" s="19"/>
      <c r="P3" s="7"/>
    </row>
    <row r="4" spans="1:23" ht="27" customHeight="1" thickBot="1" x14ac:dyDescent="0.35">
      <c r="A4" s="6"/>
      <c r="B4" s="6"/>
      <c r="C4" s="20" t="s">
        <v>5</v>
      </c>
      <c r="D4" s="21">
        <v>150</v>
      </c>
      <c r="E4" s="21">
        <f>SUM(Table4[Hours])</f>
        <v>3.000000000000008</v>
      </c>
      <c r="F4" s="21">
        <f>D4-E4</f>
        <v>147</v>
      </c>
      <c r="G4" s="20"/>
      <c r="H4" s="20"/>
      <c r="I4" s="22"/>
      <c r="J4" s="22"/>
      <c r="K4" s="22"/>
      <c r="L4" s="23"/>
      <c r="M4" s="23"/>
      <c r="N4" s="23"/>
      <c r="O4" s="19"/>
      <c r="P4" s="7"/>
      <c r="Q4" s="7"/>
      <c r="R4" s="7"/>
    </row>
    <row r="5" spans="1:23" ht="32.1" customHeight="1" x14ac:dyDescent="0.25">
      <c r="A5" s="24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14</v>
      </c>
      <c r="J5" s="1" t="s">
        <v>15</v>
      </c>
      <c r="K5" s="1" t="s">
        <v>16</v>
      </c>
      <c r="L5" s="1" t="s">
        <v>17</v>
      </c>
      <c r="M5" s="1" t="s">
        <v>18</v>
      </c>
      <c r="N5" s="1" t="s">
        <v>19</v>
      </c>
      <c r="O5" s="19"/>
      <c r="P5" s="7"/>
      <c r="Q5" s="7"/>
      <c r="R5" s="7"/>
    </row>
    <row r="6" spans="1:23" ht="15.75" customHeight="1" x14ac:dyDescent="0.25">
      <c r="A6" s="1">
        <v>1</v>
      </c>
      <c r="B6" s="1" t="s">
        <v>20</v>
      </c>
      <c r="C6" s="25">
        <v>43226</v>
      </c>
      <c r="D6" s="1" t="str">
        <f>TEXT(Table4[[#This Row],[Date]],"dddd")</f>
        <v>Sunday</v>
      </c>
      <c r="E6" s="26">
        <v>0.35416666666666669</v>
      </c>
      <c r="F6" s="26">
        <v>0.47916666666666702</v>
      </c>
      <c r="G6" s="1">
        <f t="shared" ref="G6" si="0">IF(E6&lt;&gt;"",(F6-E6)*24,"")</f>
        <v>3.000000000000008</v>
      </c>
      <c r="H6" s="1" t="str">
        <f>VLOOKUP(B6,Table2[],2,FALSE)</f>
        <v>U</v>
      </c>
      <c r="I6" s="2">
        <f>VLOOKUP(B6,Table2[],3,FALSE)</f>
        <v>15.59</v>
      </c>
      <c r="J6" s="2">
        <f>G6*I6*(1+Benefit)</f>
        <v>52.382400000000146</v>
      </c>
      <c r="K6" s="3">
        <f>$D$3-(SUM(INDEX(Table4[Amount],1):Table4[[#This Row],[Amount]]))</f>
        <v>2947.6176</v>
      </c>
      <c r="O6" s="19"/>
      <c r="P6" s="7"/>
      <c r="Q6" s="7"/>
      <c r="R6" s="7"/>
    </row>
    <row r="7" spans="1:23" ht="15.75" customHeight="1" x14ac:dyDescent="0.25">
      <c r="A7" s="27"/>
      <c r="B7" s="27"/>
      <c r="C7" s="25"/>
      <c r="D7" s="28"/>
      <c r="E7" s="26"/>
      <c r="F7" s="26"/>
      <c r="G7" s="4"/>
      <c r="H7" s="4"/>
      <c r="I7" s="2"/>
      <c r="J7" s="2"/>
      <c r="K7" s="2"/>
      <c r="L7" s="7"/>
      <c r="M7" s="7"/>
      <c r="N7" s="7"/>
      <c r="O7" s="19"/>
      <c r="P7" s="7"/>
      <c r="Q7" s="41" t="s">
        <v>21</v>
      </c>
      <c r="R7" s="42"/>
      <c r="S7" s="42"/>
      <c r="V7" s="29" t="s">
        <v>26</v>
      </c>
      <c r="W7" s="30">
        <v>0.12</v>
      </c>
    </row>
    <row r="8" spans="1:23" ht="15.75" customHeight="1" x14ac:dyDescent="0.25">
      <c r="A8" s="27"/>
      <c r="B8" s="27"/>
      <c r="C8" s="31"/>
      <c r="D8" s="28"/>
      <c r="E8" s="32"/>
      <c r="F8" s="32"/>
      <c r="G8" s="4"/>
      <c r="H8" s="4"/>
      <c r="I8" s="2"/>
      <c r="J8" s="2"/>
      <c r="K8" s="2"/>
      <c r="L8" s="7"/>
      <c r="M8" s="7"/>
      <c r="N8" s="7"/>
      <c r="O8" s="19"/>
      <c r="P8" s="7"/>
      <c r="Q8" s="1" t="s">
        <v>7</v>
      </c>
      <c r="R8" s="1" t="s">
        <v>13</v>
      </c>
      <c r="S8" s="1" t="s">
        <v>14</v>
      </c>
    </row>
    <row r="9" spans="1:23" ht="15.75" customHeight="1" x14ac:dyDescent="0.25">
      <c r="A9" s="7"/>
      <c r="B9" s="7"/>
      <c r="C9" s="7"/>
      <c r="D9" s="27"/>
      <c r="E9" s="7"/>
      <c r="L9" s="7"/>
      <c r="M9" s="7"/>
      <c r="N9" s="7"/>
      <c r="O9" s="19"/>
      <c r="P9" s="7"/>
      <c r="Q9" s="27" t="s">
        <v>22</v>
      </c>
      <c r="R9" s="1" t="s">
        <v>23</v>
      </c>
      <c r="S9" s="2">
        <v>15.59</v>
      </c>
    </row>
    <row r="10" spans="1:23" ht="15.75" customHeight="1" x14ac:dyDescent="0.25">
      <c r="A10" s="7"/>
      <c r="B10" s="7"/>
      <c r="C10" s="7"/>
      <c r="D10" s="27"/>
      <c r="E10" s="7"/>
      <c r="L10" s="7"/>
      <c r="M10" s="7"/>
      <c r="N10" s="7"/>
      <c r="O10" s="19"/>
      <c r="P10" s="7"/>
      <c r="Q10" s="27" t="s">
        <v>24</v>
      </c>
      <c r="R10" s="1" t="s">
        <v>23</v>
      </c>
      <c r="S10" s="2">
        <v>15.59</v>
      </c>
      <c r="V10" s="33" t="s">
        <v>27</v>
      </c>
    </row>
    <row r="11" spans="1:23" ht="15.75" customHeight="1" x14ac:dyDescent="0.25">
      <c r="A11" s="7"/>
      <c r="B11" s="7"/>
      <c r="C11" s="7"/>
      <c r="D11" s="27"/>
      <c r="E11" s="7"/>
      <c r="L11" s="7"/>
      <c r="M11" s="7"/>
      <c r="N11" s="7"/>
      <c r="O11" s="19"/>
      <c r="P11" s="7"/>
      <c r="Q11" s="27" t="s">
        <v>20</v>
      </c>
      <c r="R11" s="24" t="s">
        <v>23</v>
      </c>
      <c r="S11" s="2">
        <v>15.59</v>
      </c>
      <c r="V11" s="34">
        <v>0.33333333333333331</v>
      </c>
    </row>
    <row r="12" spans="1:23" ht="15.75" customHeight="1" x14ac:dyDescent="0.25">
      <c r="A12" s="7"/>
      <c r="B12" s="7"/>
      <c r="C12" s="7"/>
      <c r="D12" s="7"/>
      <c r="E12" s="7"/>
      <c r="L12" s="7"/>
      <c r="M12" s="7"/>
      <c r="N12" s="7"/>
      <c r="O12" s="19"/>
      <c r="P12" s="7"/>
      <c r="Q12" s="35" t="s">
        <v>28</v>
      </c>
      <c r="R12" s="36" t="s">
        <v>23</v>
      </c>
      <c r="S12" s="2">
        <v>15.59</v>
      </c>
      <c r="V12" s="34">
        <v>0.35416666666666669</v>
      </c>
    </row>
    <row r="13" spans="1:23" ht="15.75" customHeight="1" x14ac:dyDescent="0.25">
      <c r="A13" s="7"/>
      <c r="B13" s="7"/>
      <c r="C13" s="7"/>
      <c r="D13" s="7"/>
      <c r="E13" s="7"/>
      <c r="L13" s="7"/>
      <c r="M13" s="7"/>
      <c r="N13" s="7"/>
      <c r="O13" s="19"/>
      <c r="P13" s="7"/>
      <c r="Q13" s="35" t="s">
        <v>29</v>
      </c>
      <c r="R13" s="36" t="s">
        <v>23</v>
      </c>
      <c r="S13" s="2">
        <v>15.59</v>
      </c>
      <c r="V13" s="34">
        <v>0.375</v>
      </c>
    </row>
    <row r="14" spans="1:23" ht="15.75" customHeight="1" x14ac:dyDescent="0.25">
      <c r="A14" s="7"/>
      <c r="B14" s="7"/>
      <c r="C14" s="7"/>
      <c r="D14" s="7"/>
      <c r="E14" s="7"/>
      <c r="L14" s="7"/>
      <c r="M14" s="7"/>
      <c r="N14" s="7"/>
      <c r="O14" s="19"/>
      <c r="P14" s="7"/>
      <c r="Q14" s="35" t="s">
        <v>30</v>
      </c>
      <c r="R14" s="36" t="s">
        <v>25</v>
      </c>
      <c r="S14" s="37">
        <v>16.59</v>
      </c>
      <c r="V14" s="34">
        <v>0.39583333333333298</v>
      </c>
    </row>
    <row r="15" spans="1:23" ht="15.75" customHeight="1" x14ac:dyDescent="0.25">
      <c r="A15" s="7"/>
      <c r="B15" s="7"/>
      <c r="C15" s="7"/>
      <c r="D15" s="7"/>
      <c r="E15" s="7"/>
      <c r="L15" s="7"/>
      <c r="M15" s="7"/>
      <c r="N15" s="7"/>
      <c r="O15" s="19"/>
      <c r="P15" s="7"/>
      <c r="Q15" s="35" t="s">
        <v>31</v>
      </c>
      <c r="R15" s="36" t="s">
        <v>25</v>
      </c>
      <c r="S15" s="37">
        <v>16.59</v>
      </c>
      <c r="V15" s="34">
        <v>0.41666666666666702</v>
      </c>
    </row>
    <row r="16" spans="1:23" ht="15.75" customHeight="1" x14ac:dyDescent="0.25">
      <c r="A16" s="7"/>
      <c r="B16" s="7"/>
      <c r="C16" s="7"/>
      <c r="D16" s="7"/>
      <c r="E16" s="7"/>
      <c r="L16" s="7"/>
      <c r="M16" s="7"/>
      <c r="N16" s="7"/>
      <c r="O16" s="19"/>
      <c r="P16" s="7"/>
      <c r="Q16" s="35" t="s">
        <v>32</v>
      </c>
      <c r="R16" s="36" t="s">
        <v>25</v>
      </c>
      <c r="S16" s="37">
        <v>16.59</v>
      </c>
      <c r="V16" s="34">
        <v>0.4375</v>
      </c>
    </row>
    <row r="17" spans="1:22" ht="15.75" customHeight="1" x14ac:dyDescent="0.25">
      <c r="A17" s="7"/>
      <c r="B17" s="7"/>
      <c r="C17" s="7"/>
      <c r="D17" s="7"/>
      <c r="E17" s="7"/>
      <c r="L17" s="7"/>
      <c r="M17" s="7"/>
      <c r="N17" s="7"/>
      <c r="O17" s="19"/>
      <c r="P17" s="7"/>
      <c r="Q17" s="35" t="s">
        <v>33</v>
      </c>
      <c r="R17" s="36" t="s">
        <v>25</v>
      </c>
      <c r="S17" s="37">
        <v>16.59</v>
      </c>
      <c r="V17" s="34">
        <v>0.45833333333333298</v>
      </c>
    </row>
    <row r="18" spans="1:22" ht="15.7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9"/>
      <c r="P18" s="7"/>
      <c r="Q18" s="35" t="s">
        <v>34</v>
      </c>
      <c r="R18" s="36" t="s">
        <v>25</v>
      </c>
      <c r="S18" s="37">
        <v>16.59</v>
      </c>
      <c r="V18" s="34">
        <v>0.47916666666666702</v>
      </c>
    </row>
    <row r="19" spans="1:22" ht="15.75" customHeight="1" x14ac:dyDescent="0.25">
      <c r="A19" s="7"/>
      <c r="B19" s="7"/>
      <c r="C19" s="7"/>
      <c r="D19" s="7"/>
      <c r="E19" s="7"/>
      <c r="L19" s="7"/>
      <c r="M19" s="7"/>
      <c r="N19" s="7"/>
      <c r="O19" s="19"/>
      <c r="P19" s="7"/>
      <c r="V19" s="34">
        <v>0.5</v>
      </c>
    </row>
    <row r="20" spans="1:22" ht="15.75" customHeight="1" x14ac:dyDescent="0.25">
      <c r="A20" s="7"/>
      <c r="B20" s="7"/>
      <c r="C20" s="7"/>
      <c r="D20" s="7"/>
      <c r="E20" s="7"/>
      <c r="L20" s="7"/>
      <c r="M20" s="7"/>
      <c r="N20" s="7"/>
      <c r="O20" s="19"/>
      <c r="P20" s="7"/>
      <c r="V20" s="34">
        <v>0.52083333333333304</v>
      </c>
    </row>
    <row r="21" spans="1:22" ht="15.75" customHeight="1" x14ac:dyDescent="0.25">
      <c r="A21" s="7"/>
      <c r="B21" s="7"/>
      <c r="C21" s="7"/>
      <c r="D21" s="7"/>
      <c r="E21" s="7"/>
      <c r="L21" s="7"/>
      <c r="M21" s="7"/>
      <c r="N21" s="7"/>
      <c r="O21" s="19"/>
      <c r="P21" s="7"/>
      <c r="V21" s="34">
        <v>0.54166666666666696</v>
      </c>
    </row>
    <row r="22" spans="1:22" ht="15.75" customHeight="1" x14ac:dyDescent="0.25">
      <c r="O22" s="19"/>
      <c r="P22" s="7"/>
      <c r="V22" s="34">
        <v>0.5625</v>
      </c>
    </row>
    <row r="23" spans="1:22" ht="15.75" customHeight="1" x14ac:dyDescent="0.25">
      <c r="O23" s="19"/>
      <c r="P23" s="7"/>
      <c r="V23" s="34">
        <v>0.58333333333333304</v>
      </c>
    </row>
    <row r="24" spans="1:22" ht="15.75" customHeight="1" x14ac:dyDescent="0.25">
      <c r="O24" s="19"/>
      <c r="P24" s="7"/>
      <c r="V24" s="34">
        <v>0.60416666666666696</v>
      </c>
    </row>
    <row r="25" spans="1:22" ht="15.75" customHeight="1" x14ac:dyDescent="0.25">
      <c r="O25" s="19"/>
      <c r="P25" s="7"/>
      <c r="V25" s="34">
        <v>0.625</v>
      </c>
    </row>
    <row r="26" spans="1:22" ht="15.75" customHeight="1" x14ac:dyDescent="0.25">
      <c r="O26" s="19"/>
      <c r="P26" s="7"/>
      <c r="V26" s="34">
        <v>0.64583333333333404</v>
      </c>
    </row>
    <row r="27" spans="1:22" ht="15.75" customHeight="1" x14ac:dyDescent="0.25">
      <c r="O27" s="19"/>
      <c r="P27" s="7"/>
      <c r="V27" s="34">
        <v>0.66666666666666696</v>
      </c>
    </row>
    <row r="28" spans="1:22" ht="15.75" customHeight="1" x14ac:dyDescent="0.25">
      <c r="O28" s="19"/>
      <c r="P28" s="7"/>
      <c r="V28" s="34">
        <v>0.6875</v>
      </c>
    </row>
    <row r="29" spans="1:22" ht="15.75" customHeight="1" x14ac:dyDescent="0.25">
      <c r="O29" s="19"/>
      <c r="P29" s="7"/>
      <c r="V29" s="34">
        <v>0.70833333333333404</v>
      </c>
    </row>
    <row r="30" spans="1:22" ht="15.75" customHeight="1" x14ac:dyDescent="0.25">
      <c r="O30" s="19"/>
      <c r="P30" s="7"/>
      <c r="V30" s="34">
        <v>0.72916666666666696</v>
      </c>
    </row>
    <row r="31" spans="1:22" ht="15.75" customHeight="1" x14ac:dyDescent="0.25">
      <c r="O31" s="19"/>
      <c r="P31" s="7"/>
      <c r="V31" s="34">
        <v>0.75</v>
      </c>
    </row>
    <row r="32" spans="1:22" ht="15.75" customHeight="1" x14ac:dyDescent="0.25">
      <c r="O32" s="19"/>
      <c r="P32" s="7"/>
      <c r="V32" s="34">
        <v>0.77083333333333404</v>
      </c>
    </row>
    <row r="33" spans="15:22" ht="15.75" customHeight="1" x14ac:dyDescent="0.25">
      <c r="O33" s="19"/>
      <c r="P33" s="7"/>
      <c r="V33" s="34">
        <v>0.79166666666666696</v>
      </c>
    </row>
    <row r="34" spans="15:22" ht="15.75" customHeight="1" x14ac:dyDescent="0.25">
      <c r="O34" s="19"/>
      <c r="P34" s="7"/>
      <c r="V34" s="34">
        <v>0.812500000000001</v>
      </c>
    </row>
    <row r="35" spans="15:22" ht="15.75" customHeight="1" x14ac:dyDescent="0.25">
      <c r="O35" s="19"/>
      <c r="P35" s="7"/>
      <c r="V35" s="34">
        <v>0.83333333333333404</v>
      </c>
    </row>
    <row r="36" spans="15:22" ht="15.75" customHeight="1" x14ac:dyDescent="0.25">
      <c r="O36" s="19"/>
      <c r="P36" s="7"/>
    </row>
    <row r="37" spans="15:22" ht="15.75" customHeight="1" x14ac:dyDescent="0.25">
      <c r="O37" s="19"/>
      <c r="P37" s="7"/>
    </row>
    <row r="38" spans="15:22" ht="15.75" customHeight="1" x14ac:dyDescent="0.25">
      <c r="O38" s="19"/>
      <c r="P38" s="7"/>
    </row>
    <row r="39" spans="15:22" ht="15.75" customHeight="1" x14ac:dyDescent="0.25">
      <c r="O39" s="19"/>
      <c r="P39" s="7"/>
    </row>
    <row r="40" spans="15:22" ht="15.75" customHeight="1" x14ac:dyDescent="0.25">
      <c r="O40" s="19"/>
      <c r="P40" s="7"/>
    </row>
    <row r="41" spans="15:22" ht="15" customHeight="1" x14ac:dyDescent="0.25">
      <c r="O41" s="19"/>
      <c r="P41" s="7"/>
    </row>
    <row r="42" spans="15:22" ht="15.75" customHeight="1" x14ac:dyDescent="0.25">
      <c r="O42" s="19"/>
      <c r="P42" s="7"/>
    </row>
    <row r="43" spans="15:22" ht="15.75" customHeight="1" x14ac:dyDescent="0.25">
      <c r="O43" s="19"/>
      <c r="P43" s="7"/>
    </row>
    <row r="44" spans="15:22" ht="15.75" customHeight="1" x14ac:dyDescent="0.25">
      <c r="O44" s="19"/>
      <c r="P44" s="7"/>
    </row>
    <row r="45" spans="15:22" ht="15.75" customHeight="1" x14ac:dyDescent="0.25">
      <c r="O45" s="19"/>
      <c r="P45" s="7"/>
    </row>
    <row r="46" spans="15:22" ht="15.75" customHeight="1" x14ac:dyDescent="0.25">
      <c r="O46" s="19"/>
      <c r="P46" s="7"/>
    </row>
    <row r="47" spans="15:22" ht="15.75" customHeight="1" x14ac:dyDescent="0.25">
      <c r="O47" s="19"/>
      <c r="P47" s="7"/>
    </row>
    <row r="48" spans="15:22" ht="15.75" customHeight="1" x14ac:dyDescent="0.25">
      <c r="O48" s="19"/>
      <c r="P48" s="7"/>
    </row>
    <row r="49" spans="15:16" ht="15.75" customHeight="1" x14ac:dyDescent="0.25">
      <c r="O49" s="19"/>
      <c r="P49" s="7"/>
    </row>
    <row r="50" spans="15:16" ht="15.75" customHeight="1" x14ac:dyDescent="0.25">
      <c r="O50" s="19"/>
      <c r="P50" s="7"/>
    </row>
    <row r="51" spans="15:16" ht="15.75" customHeight="1" x14ac:dyDescent="0.25">
      <c r="O51" s="19"/>
      <c r="P51" s="7"/>
    </row>
    <row r="52" spans="15:16" ht="15.75" customHeight="1" x14ac:dyDescent="0.25">
      <c r="O52" s="19"/>
      <c r="P52" s="7"/>
    </row>
    <row r="53" spans="15:16" ht="15.75" customHeight="1" x14ac:dyDescent="0.25">
      <c r="O53" s="19"/>
      <c r="P53" s="7"/>
    </row>
    <row r="54" spans="15:16" ht="15.75" customHeight="1" x14ac:dyDescent="0.25">
      <c r="O54" s="19"/>
      <c r="P54" s="7"/>
    </row>
    <row r="55" spans="15:16" ht="15.75" customHeight="1" x14ac:dyDescent="0.25">
      <c r="O55" s="19"/>
      <c r="P55" s="7"/>
    </row>
    <row r="56" spans="15:16" ht="15.75" customHeight="1" x14ac:dyDescent="0.25">
      <c r="O56" s="19"/>
      <c r="P56" s="7"/>
    </row>
    <row r="57" spans="15:16" ht="15.75" customHeight="1" x14ac:dyDescent="0.25">
      <c r="O57" s="19"/>
      <c r="P57" s="7"/>
    </row>
    <row r="58" spans="15:16" ht="15.75" customHeight="1" x14ac:dyDescent="0.25">
      <c r="O58" s="19"/>
      <c r="P58" s="7"/>
    </row>
    <row r="59" spans="15:16" ht="15" customHeight="1" x14ac:dyDescent="0.25">
      <c r="O59" s="19"/>
      <c r="P59" s="7"/>
    </row>
    <row r="60" spans="15:16" ht="15.75" customHeight="1" x14ac:dyDescent="0.25">
      <c r="O60" s="19"/>
      <c r="P60" s="7"/>
    </row>
    <row r="61" spans="15:16" ht="15.75" customHeight="1" x14ac:dyDescent="0.25">
      <c r="O61" s="19"/>
      <c r="P61" s="7"/>
    </row>
    <row r="62" spans="15:16" ht="15.75" customHeight="1" x14ac:dyDescent="0.25">
      <c r="O62" s="19"/>
      <c r="P62" s="7"/>
    </row>
    <row r="63" spans="15:16" ht="15.75" customHeight="1" x14ac:dyDescent="0.25">
      <c r="O63" s="19"/>
      <c r="P63" s="7"/>
    </row>
    <row r="64" spans="15:16" ht="15.75" customHeight="1" x14ac:dyDescent="0.25">
      <c r="O64" s="19"/>
      <c r="P64" s="7"/>
    </row>
    <row r="65" spans="15:16" ht="15.75" customHeight="1" x14ac:dyDescent="0.25">
      <c r="O65" s="19"/>
      <c r="P65" s="7"/>
    </row>
    <row r="66" spans="15:16" ht="15.75" customHeight="1" x14ac:dyDescent="0.25">
      <c r="O66" s="19"/>
      <c r="P66" s="7"/>
    </row>
    <row r="67" spans="15:16" ht="15.75" customHeight="1" x14ac:dyDescent="0.25">
      <c r="O67" s="19"/>
      <c r="P67" s="7"/>
    </row>
    <row r="68" spans="15:16" ht="15.75" customHeight="1" x14ac:dyDescent="0.25">
      <c r="O68" s="19"/>
      <c r="P68" s="7"/>
    </row>
    <row r="69" spans="15:16" ht="39.9" customHeight="1" x14ac:dyDescent="0.25">
      <c r="O69" s="7"/>
      <c r="P69" s="7"/>
    </row>
    <row r="70" spans="15:16" ht="39.9" customHeight="1" x14ac:dyDescent="0.25">
      <c r="O70" s="7"/>
      <c r="P70" s="7"/>
    </row>
    <row r="71" spans="15:16" ht="39.9" customHeight="1" x14ac:dyDescent="0.25">
      <c r="O71" s="7"/>
      <c r="P71" s="7"/>
    </row>
    <row r="72" spans="15:16" ht="39.9" customHeight="1" x14ac:dyDescent="0.25">
      <c r="O72" s="7"/>
      <c r="P72" s="7"/>
    </row>
    <row r="73" spans="15:16" ht="39.9" customHeight="1" x14ac:dyDescent="0.25">
      <c r="O73" s="7"/>
      <c r="P73" s="7"/>
    </row>
    <row r="74" spans="15:16" ht="15.75" customHeight="1" x14ac:dyDescent="0.25">
      <c r="O74" s="7"/>
      <c r="P74" s="7"/>
    </row>
    <row r="75" spans="15:16" ht="15.75" customHeight="1" x14ac:dyDescent="0.25">
      <c r="O75" s="7"/>
      <c r="P75" s="7"/>
    </row>
    <row r="76" spans="15:16" ht="15.75" customHeight="1" x14ac:dyDescent="0.25">
      <c r="O76" s="7"/>
      <c r="P76" s="7"/>
    </row>
    <row r="77" spans="15:16" ht="15.75" customHeight="1" x14ac:dyDescent="0.25">
      <c r="O77" s="7"/>
      <c r="P77" s="7"/>
    </row>
    <row r="78" spans="15:16" ht="15.75" customHeight="1" x14ac:dyDescent="0.25">
      <c r="O78" s="7"/>
      <c r="P78" s="7"/>
    </row>
  </sheetData>
  <sheetProtection formatRows="0" selectLockedCells="1"/>
  <mergeCells count="2">
    <mergeCell ref="C1:N1"/>
    <mergeCell ref="Q7:S7"/>
  </mergeCells>
  <dataValidations count="2">
    <dataValidation type="list" allowBlank="1" showInputMessage="1" showErrorMessage="1" errorTitle="Error" error="Please use one of the predefined names from the RA table_x000a_" promptTitle="RA Name" sqref="B6">
      <formula1>$Q$9:$Q$18</formula1>
    </dataValidation>
    <dataValidation type="list" allowBlank="1" showInputMessage="1" showErrorMessage="1" errorTitle="Invalid time" error="Please enter a valid time from the Time Table_x000a_" promptTitle="Enter time" sqref="E6:F6">
      <formula1>$V$11:$V$35</formula1>
    </dataValidation>
  </dataValidations>
  <pageMargins left="0.7" right="0.7" top="0.75" bottom="0.75" header="0.3" footer="0.3"/>
  <pageSetup orientation="portrait" r:id="rId1"/>
  <ignoredErrors>
    <ignoredError sqref="C6" calculatedColumn="1"/>
  </ignoredErrors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Sheet Elias</vt:lpstr>
      <vt:lpstr>Benefit</vt:lpstr>
    </vt:vector>
  </TitlesOfParts>
  <Company>University of San Francisco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</dc:creator>
  <cp:lastModifiedBy>Elias</cp:lastModifiedBy>
  <dcterms:created xsi:type="dcterms:W3CDTF">2018-11-30T18:52:01Z</dcterms:created>
  <dcterms:modified xsi:type="dcterms:W3CDTF">2019-08-13T16:52:05Z</dcterms:modified>
</cp:coreProperties>
</file>